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59\1 výzva\"/>
    </mc:Choice>
  </mc:AlternateContent>
  <xr:revisionPtr revIDLastSave="0" documentId="13_ncr:1_{3FA71B2A-B933-4DA4-BD76-B3CCB24FC4F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6" i="1"/>
  <c r="S11" i="1"/>
  <c r="R15" i="1"/>
  <c r="O12" i="1"/>
  <c r="O13" i="1"/>
  <c r="O14" i="1"/>
  <c r="O15" i="1"/>
  <c r="O16" i="1"/>
  <c r="R13" i="1"/>
  <c r="S13" i="1"/>
  <c r="R14" i="1"/>
  <c r="S14" i="1"/>
  <c r="H12" i="1"/>
  <c r="H13" i="1"/>
  <c r="H14" i="1"/>
  <c r="H15" i="1"/>
  <c r="H16" i="1"/>
  <c r="O11" i="1"/>
  <c r="R11" i="1"/>
  <c r="H11" i="1"/>
  <c r="O10" i="1"/>
  <c r="R10" i="1"/>
  <c r="S10" i="1"/>
  <c r="H10" i="1"/>
  <c r="R9" i="1"/>
  <c r="S9" i="1"/>
  <c r="O9" i="1"/>
  <c r="H9" i="1"/>
  <c r="R16" i="1" l="1"/>
  <c r="S15" i="1"/>
  <c r="S12" i="1"/>
  <c r="H7" i="1"/>
  <c r="H8" i="1"/>
  <c r="S8" i="1" l="1"/>
  <c r="R8" i="1"/>
  <c r="O8" i="1"/>
  <c r="O7" i="1" l="1"/>
  <c r="P19" i="1" s="1"/>
  <c r="S7" i="1" l="1"/>
  <c r="R7" i="1"/>
  <c r="Q19" i="1" s="1"/>
</calcChain>
</file>

<file path=xl/sharedStrings.xml><?xml version="1.0" encoding="utf-8"?>
<sst xmlns="http://schemas.openxmlformats.org/spreadsheetml/2006/main" count="83" uniqueCount="60">
  <si>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</si>
  <si>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</si>
  <si>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</si>
  <si>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</si>
  <si>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</si>
  <si>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</si>
  <si>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</si>
  <si>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</si>
  <si>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</si>
  <si>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</si>
  <si>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</si>
  <si>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</si>
  <si>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</si>
  <si>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</si>
  <si>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</si>
  <si>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</si>
  <si>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</si>
  <si>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</si>
  <si>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</si>
  <si>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</si>
  <si>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</si>
  <si>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</si>
  <si>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</si>
  <si>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</si>
  <si>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</si>
  <si>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</si>
  <si>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</si>
  <si>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</si>
  <si>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</si>
  <si>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</si>
  <si>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</si>
  <si>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059 - 2024 (originální)</t>
  </si>
  <si>
    <t>ks</t>
  </si>
  <si>
    <t xml:space="preserve">Tiskový válec do tiskárny Brother DCP-B7520DW </t>
  </si>
  <si>
    <t>NE</t>
  </si>
  <si>
    <t>NTIS - Ing. Miroslav Flídr, Ph.D.,
Tel.: 37763 2559</t>
  </si>
  <si>
    <t>SKM - Ing. Michaela Pšeidlová, 
Tel.: 37763 4878</t>
  </si>
  <si>
    <t>U3V - Mgr. Magdalena Toušová, DiS.,
Tel.: 37763 1907</t>
  </si>
  <si>
    <t>KSS - Mgr. Tereza Mazanová,
Tel.: 37763 5652</t>
  </si>
  <si>
    <t>Technická 8, 
301 00 Plzeň,
Fakulta aplikovaných věd - Katedra kybernetiky,
místnost UN 508</t>
  </si>
  <si>
    <t>Bolevecká 30,
301 00 Plzeň,
VŠ kolej</t>
  </si>
  <si>
    <t>Jungmannova 1,
301 00 Plzeň, 
Univerzita třetího věku, 
místnost JJ 113b</t>
  </si>
  <si>
    <t>Sedláčkova 15, 
301 00 Plzeň, 
Fakulta filozofická - Katedra sociologie,
místnost SP 506</t>
  </si>
  <si>
    <r>
      <t xml:space="preserve">Toner pro tiskárnu OKI MC352 -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</si>
  <si>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pro tiskárnu OKI MC352 -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</si>
  <si>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pro tiskárnu OKI MC352 -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</si>
  <si>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pro tiskárnu OKI MC352 -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</si>
  <si>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t>Originální toner. Výtěžnost 3 500 stran.</t>
  </si>
  <si>
    <t>Originální toner. Výtěžnost 2 000 stran.</t>
  </si>
  <si>
    <r>
      <t xml:space="preserve">Toner do tiskárny Brother DCP-B7520DW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</si>
  <si>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náplň. Výtěžnost 2 000 stran A4.</t>
  </si>
  <si>
    <t>Originální válec pro tiskárny. Výtěžnos 12 000 stran.</t>
  </si>
  <si>
    <r>
      <t xml:space="preserve">Toner do Triumph Adler 4006ci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</si>
  <si>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 Toner do Triumph Adler 4006ci - </t>
    </r>
    <r>
      <rPr>
        <b/>
        <sz val="11"/>
        <color theme="1"/>
        <rFont val="Calibri"/>
        <family val="2"/>
        <charset val="238"/>
        <scheme val="minor"/>
      </rPr>
      <t xml:space="preserve">žlutý </t>
    </r>
  </si>
  <si>
    <r>
      <t xml:space="preserve"> Toner do Triumph Adler 4006ci - </t>
    </r>
    <r>
      <rPr>
        <b/>
        <sz val="11"/>
        <color theme="1"/>
        <rFont val="Calibri"/>
        <family val="2"/>
        <charset val="238"/>
        <scheme val="minor"/>
      </rPr>
      <t xml:space="preserve">modrý </t>
    </r>
  </si>
  <si>
    <t>Originální toner. Výtěžnost 30 000 stran. 
Pro tiskárny Utax 4006ci, 4007ci, kompatibilní také s Triumph Adler 4006ci, 4007ci.</t>
  </si>
  <si>
    <t>Originální toner. Výtěžnost 20 000 stran. 
Pro tiskárny Triumph Adler 4006ci, kompatibilní také s Utax 4006ci.</t>
  </si>
  <si>
    <t>Originální toner. Výtěžnost 20 000 stran. 
Pro tiskárny Triumph Adler 4006ci, 4007ci, kompatibilní také s Utax 4006ci, 4007ci.</t>
  </si>
  <si>
    <r>
      <t xml:space="preserve"> Náplň do tiskárny Canon PIXMA TS5050  -</t>
    </r>
    <r>
      <rPr>
        <b/>
        <sz val="11"/>
        <color theme="1"/>
        <rFont val="Calibri"/>
        <family val="2"/>
        <charset val="238"/>
        <scheme val="minor"/>
      </rPr>
      <t xml:space="preserve"> XL černá</t>
    </r>
  </si>
  <si>
    <t>Originální náplň. Výtěžnost 2x 500 stran (2x 22 ml) - dvojbalení.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</si>
</sst>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64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0" fillId="4" borderId="13" xfId="0" applyFill="1" applyBorder="1" applyAlignment="1" applyProtection="1">
      <alignment horizontal="center" vertical="center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22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6"/>
  <sheetViews>
    <sheetView tabSelected="1" zoomScale="71" zoomScaleNormal="71" workbookViewId="0">
      <selection activeCell="F4" sqref="F4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62.85546875" style="5" customWidth="1"/>
    <col min="4" max="4" width="11.7109375" style="147" customWidth="1"/>
    <col min="5" max="5" width="11.28515625" style="4" customWidth="1"/>
    <col min="6" max="6" width="91.855468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34.7109375" style="6" customWidth="1"/>
    <col min="14" max="14" width="25.7109375" style="5" customWidth="1"/>
    <col min="15" max="15" width="17.1406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31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17</v>
      </c>
      <c r="D6" s="31" t="s">
        <v>4</v>
      </c>
      <c r="E6" s="30" t="s">
        <v>18</v>
      </c>
      <c r="F6" s="30" t="s">
        <v>19</v>
      </c>
      <c r="G6" s="32" t="s">
        <v>5</v>
      </c>
      <c r="H6" s="30" t="s">
        <v>14</v>
      </c>
      <c r="I6" s="30" t="s">
        <v>20</v>
      </c>
      <c r="J6" s="30" t="s">
        <v>21</v>
      </c>
      <c r="K6" s="31" t="s">
        <v>29</v>
      </c>
      <c r="L6" s="33" t="s">
        <v>22</v>
      </c>
      <c r="M6" s="30" t="s">
        <v>25</v>
      </c>
      <c r="N6" s="30" t="s">
        <v>23</v>
      </c>
      <c r="O6" s="30" t="s">
        <v>24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26</v>
      </c>
      <c r="U6" s="30" t="s">
        <v>27</v>
      </c>
    </row>
    <row r="7" spans="2:21" ht="41.25" customHeight="1" thickTop="1" x14ac:dyDescent="0.25">
      <c r="B7" s="36">
        <v>1</v>
      </c>
      <c r="C7" s="37" t="s">
        <v>43</v>
      </c>
      <c r="D7" s="38">
        <v>1</v>
      </c>
      <c r="E7" s="39" t="s">
        <v>32</v>
      </c>
      <c r="F7" s="37" t="s">
        <v>47</v>
      </c>
      <c r="G7" s="150"/>
      <c r="H7" s="40" t="str">
        <f t="shared" ref="H7:H16" si="0">IF(P7&gt;1999,"ANO","NE")</f>
        <v>NE</v>
      </c>
      <c r="I7" s="41" t="s">
        <v>28</v>
      </c>
      <c r="J7" s="42" t="s">
        <v>34</v>
      </c>
      <c r="K7" s="43"/>
      <c r="L7" s="44" t="s">
        <v>35</v>
      </c>
      <c r="M7" s="44" t="s">
        <v>39</v>
      </c>
      <c r="N7" s="45" t="s">
        <v>30</v>
      </c>
      <c r="O7" s="46">
        <f>D7*P7</f>
        <v>1500</v>
      </c>
      <c r="P7" s="47">
        <v>1500</v>
      </c>
      <c r="Q7" s="157"/>
      <c r="R7" s="48">
        <f>D7*Q7</f>
        <v>0</v>
      </c>
      <c r="S7" s="49" t="str">
        <f t="shared" ref="S7" si="1">IF(ISNUMBER(Q7), IF(Q7&gt;P7,"NEVYHOVUJE","VYHOVUJE")," ")</f>
        <v xml:space="preserve"> </v>
      </c>
      <c r="T7" s="50"/>
      <c r="U7" s="50" t="s">
        <v>10</v>
      </c>
    </row>
    <row r="8" spans="2:21" ht="41.25" customHeight="1" x14ac:dyDescent="0.25">
      <c r="B8" s="51">
        <v>2</v>
      </c>
      <c r="C8" s="52" t="s">
        <v>44</v>
      </c>
      <c r="D8" s="53">
        <v>1</v>
      </c>
      <c r="E8" s="54" t="s">
        <v>32</v>
      </c>
      <c r="F8" s="52" t="s">
        <v>48</v>
      </c>
      <c r="G8" s="151"/>
      <c r="H8" s="55" t="str">
        <f t="shared" si="0"/>
        <v>ANO</v>
      </c>
      <c r="I8" s="56"/>
      <c r="J8" s="57"/>
      <c r="K8" s="58"/>
      <c r="L8" s="57"/>
      <c r="M8" s="57"/>
      <c r="N8" s="59"/>
      <c r="O8" s="60">
        <f t="shared" ref="O8:O16" si="2">D8*P8</f>
        <v>2200</v>
      </c>
      <c r="P8" s="61">
        <v>2200</v>
      </c>
      <c r="Q8" s="158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41.25" customHeight="1" x14ac:dyDescent="0.25">
      <c r="B9" s="51">
        <v>3</v>
      </c>
      <c r="C9" s="52" t="s">
        <v>45</v>
      </c>
      <c r="D9" s="53">
        <v>1</v>
      </c>
      <c r="E9" s="54" t="s">
        <v>32</v>
      </c>
      <c r="F9" s="52" t="s">
        <v>48</v>
      </c>
      <c r="G9" s="151"/>
      <c r="H9" s="55" t="str">
        <f t="shared" si="0"/>
        <v>ANO</v>
      </c>
      <c r="I9" s="56"/>
      <c r="J9" s="57"/>
      <c r="K9" s="58"/>
      <c r="L9" s="57"/>
      <c r="M9" s="57"/>
      <c r="N9" s="59"/>
      <c r="O9" s="60">
        <f t="shared" si="2"/>
        <v>2200</v>
      </c>
      <c r="P9" s="61">
        <v>2200</v>
      </c>
      <c r="Q9" s="158"/>
      <c r="R9" s="62">
        <f t="shared" ref="R9" si="5">D9*Q9</f>
        <v>0</v>
      </c>
      <c r="S9" s="63" t="str">
        <f t="shared" ref="S9" si="6">IF(ISNUMBER(Q9), IF(Q9&gt;P9,"NEVYHOVUJE","VYHOVUJE")," ")</f>
        <v xml:space="preserve"> </v>
      </c>
      <c r="T9" s="64"/>
      <c r="U9" s="64"/>
    </row>
    <row r="10" spans="2:21" ht="41.25" customHeight="1" thickBot="1" x14ac:dyDescent="0.3">
      <c r="B10" s="65">
        <v>4</v>
      </c>
      <c r="C10" s="66" t="s">
        <v>46</v>
      </c>
      <c r="D10" s="67">
        <v>1</v>
      </c>
      <c r="E10" s="68" t="s">
        <v>32</v>
      </c>
      <c r="F10" s="66" t="s">
        <v>48</v>
      </c>
      <c r="G10" s="152"/>
      <c r="H10" s="69" t="str">
        <f t="shared" si="0"/>
        <v>ANO</v>
      </c>
      <c r="I10" s="70"/>
      <c r="J10" s="71"/>
      <c r="K10" s="72"/>
      <c r="L10" s="71"/>
      <c r="M10" s="71"/>
      <c r="N10" s="73"/>
      <c r="O10" s="74">
        <f t="shared" si="2"/>
        <v>2200</v>
      </c>
      <c r="P10" s="75">
        <v>2200</v>
      </c>
      <c r="Q10" s="159"/>
      <c r="R10" s="76">
        <f t="shared" ref="R10" si="7">D10*Q10</f>
        <v>0</v>
      </c>
      <c r="S10" s="77" t="str">
        <f t="shared" ref="S10" si="8">IF(ISNUMBER(Q10), IF(Q10&gt;P10,"NEVYHOVUJE","VYHOVUJE")," ")</f>
        <v xml:space="preserve"> </v>
      </c>
      <c r="T10" s="78"/>
      <c r="U10" s="78"/>
    </row>
    <row r="11" spans="2:21" ht="41.25" customHeight="1" x14ac:dyDescent="0.25">
      <c r="B11" s="79">
        <v>5</v>
      </c>
      <c r="C11" s="80" t="s">
        <v>49</v>
      </c>
      <c r="D11" s="81">
        <v>6</v>
      </c>
      <c r="E11" s="82" t="s">
        <v>32</v>
      </c>
      <c r="F11" s="80" t="s">
        <v>50</v>
      </c>
      <c r="G11" s="153"/>
      <c r="H11" s="83" t="str">
        <f t="shared" si="0"/>
        <v>NE</v>
      </c>
      <c r="I11" s="84" t="s">
        <v>28</v>
      </c>
      <c r="J11" s="57" t="s">
        <v>34</v>
      </c>
      <c r="K11" s="58"/>
      <c r="L11" s="84" t="s">
        <v>36</v>
      </c>
      <c r="M11" s="84" t="s">
        <v>40</v>
      </c>
      <c r="N11" s="59" t="s">
        <v>30</v>
      </c>
      <c r="O11" s="85">
        <f t="shared" si="2"/>
        <v>3000</v>
      </c>
      <c r="P11" s="86">
        <v>500</v>
      </c>
      <c r="Q11" s="160"/>
      <c r="R11" s="87">
        <f t="shared" ref="R11" si="9">D11*Q11</f>
        <v>0</v>
      </c>
      <c r="S11" s="88" t="str">
        <f t="shared" ref="S11" si="10">IF(ISNUMBER(Q11), IF(Q11&gt;P11,"NEVYHOVUJE","VYHOVUJE")," ")</f>
        <v xml:space="preserve"> </v>
      </c>
      <c r="T11" s="64"/>
      <c r="U11" s="64" t="s">
        <v>10</v>
      </c>
    </row>
    <row r="12" spans="2:21" ht="41.25" customHeight="1" thickBot="1" x14ac:dyDescent="0.3">
      <c r="B12" s="89">
        <v>6</v>
      </c>
      <c r="C12" s="90" t="s">
        <v>33</v>
      </c>
      <c r="D12" s="91">
        <v>2</v>
      </c>
      <c r="E12" s="92" t="s">
        <v>32</v>
      </c>
      <c r="F12" s="93" t="s">
        <v>51</v>
      </c>
      <c r="G12" s="154"/>
      <c r="H12" s="94" t="str">
        <f t="shared" si="0"/>
        <v>NE</v>
      </c>
      <c r="I12" s="84"/>
      <c r="J12" s="57"/>
      <c r="K12" s="58"/>
      <c r="L12" s="56"/>
      <c r="M12" s="56"/>
      <c r="N12" s="59"/>
      <c r="O12" s="95">
        <f t="shared" si="2"/>
        <v>2200</v>
      </c>
      <c r="P12" s="96">
        <v>1100</v>
      </c>
      <c r="Q12" s="161"/>
      <c r="R12" s="97">
        <f t="shared" ref="R12:R16" si="11">D12*Q12</f>
        <v>0</v>
      </c>
      <c r="S12" s="98" t="str">
        <f t="shared" ref="S12:S16" si="12">IF(ISNUMBER(Q12), IF(Q12&gt;P12,"NEVYHOVUJE","VYHOVUJE")," ")</f>
        <v xml:space="preserve"> </v>
      </c>
      <c r="T12" s="64"/>
      <c r="U12" s="64"/>
    </row>
    <row r="13" spans="2:21" ht="41.25" customHeight="1" x14ac:dyDescent="0.25">
      <c r="B13" s="99">
        <v>7</v>
      </c>
      <c r="C13" s="100" t="s">
        <v>52</v>
      </c>
      <c r="D13" s="101">
        <v>2</v>
      </c>
      <c r="E13" s="102" t="s">
        <v>32</v>
      </c>
      <c r="F13" s="100" t="s">
        <v>55</v>
      </c>
      <c r="G13" s="155"/>
      <c r="H13" s="103" t="str">
        <f t="shared" si="0"/>
        <v>ANO</v>
      </c>
      <c r="I13" s="104" t="s">
        <v>28</v>
      </c>
      <c r="J13" s="105" t="s">
        <v>34</v>
      </c>
      <c r="K13" s="106"/>
      <c r="L13" s="104" t="s">
        <v>37</v>
      </c>
      <c r="M13" s="104" t="s">
        <v>41</v>
      </c>
      <c r="N13" s="107" t="s">
        <v>30</v>
      </c>
      <c r="O13" s="108">
        <f t="shared" si="2"/>
        <v>4000</v>
      </c>
      <c r="P13" s="109">
        <v>2000</v>
      </c>
      <c r="Q13" s="162"/>
      <c r="R13" s="110">
        <f t="shared" si="11"/>
        <v>0</v>
      </c>
      <c r="S13" s="111" t="str">
        <f t="shared" si="12"/>
        <v xml:space="preserve"> </v>
      </c>
      <c r="T13" s="112"/>
      <c r="U13" s="112" t="s">
        <v>10</v>
      </c>
    </row>
    <row r="14" spans="2:21" ht="44.25" customHeight="1" x14ac:dyDescent="0.25">
      <c r="B14" s="51">
        <v>8</v>
      </c>
      <c r="C14" s="52" t="s">
        <v>53</v>
      </c>
      <c r="D14" s="53">
        <v>1</v>
      </c>
      <c r="E14" s="54" t="s">
        <v>32</v>
      </c>
      <c r="F14" s="52" t="s">
        <v>56</v>
      </c>
      <c r="G14" s="151"/>
      <c r="H14" s="55" t="str">
        <f t="shared" si="0"/>
        <v>ANO</v>
      </c>
      <c r="I14" s="84"/>
      <c r="J14" s="57"/>
      <c r="K14" s="58"/>
      <c r="L14" s="56"/>
      <c r="M14" s="56"/>
      <c r="N14" s="59"/>
      <c r="O14" s="60">
        <f t="shared" si="2"/>
        <v>3200</v>
      </c>
      <c r="P14" s="61">
        <v>3200</v>
      </c>
      <c r="Q14" s="158"/>
      <c r="R14" s="62">
        <f t="shared" si="11"/>
        <v>0</v>
      </c>
      <c r="S14" s="63" t="str">
        <f t="shared" si="12"/>
        <v xml:space="preserve"> </v>
      </c>
      <c r="T14" s="64"/>
      <c r="U14" s="64"/>
    </row>
    <row r="15" spans="2:21" ht="46.5" customHeight="1" thickBot="1" x14ac:dyDescent="0.3">
      <c r="B15" s="65">
        <v>9</v>
      </c>
      <c r="C15" s="66" t="s">
        <v>54</v>
      </c>
      <c r="D15" s="67">
        <v>1</v>
      </c>
      <c r="E15" s="68" t="s">
        <v>32</v>
      </c>
      <c r="F15" s="66" t="s">
        <v>57</v>
      </c>
      <c r="G15" s="152"/>
      <c r="H15" s="69" t="str">
        <f t="shared" si="0"/>
        <v>ANO</v>
      </c>
      <c r="I15" s="113"/>
      <c r="J15" s="71"/>
      <c r="K15" s="72"/>
      <c r="L15" s="70"/>
      <c r="M15" s="70"/>
      <c r="N15" s="73"/>
      <c r="O15" s="74">
        <f t="shared" si="2"/>
        <v>3200</v>
      </c>
      <c r="P15" s="75">
        <v>3200</v>
      </c>
      <c r="Q15" s="159"/>
      <c r="R15" s="76">
        <f t="shared" si="11"/>
        <v>0</v>
      </c>
      <c r="S15" s="77" t="str">
        <f t="shared" si="12"/>
        <v xml:space="preserve"> </v>
      </c>
      <c r="T15" s="78"/>
      <c r="U15" s="78"/>
    </row>
    <row r="16" spans="2:21" ht="95.25" customHeight="1" thickBot="1" x14ac:dyDescent="0.3">
      <c r="B16" s="114">
        <v>10</v>
      </c>
      <c r="C16" s="115" t="s">
        <v>58</v>
      </c>
      <c r="D16" s="116">
        <v>1</v>
      </c>
      <c r="E16" s="117" t="s">
        <v>32</v>
      </c>
      <c r="F16" s="115" t="s">
        <v>59</v>
      </c>
      <c r="G16" s="156"/>
      <c r="H16" s="118" t="str">
        <f t="shared" si="0"/>
        <v>NE</v>
      </c>
      <c r="I16" s="119" t="s">
        <v>28</v>
      </c>
      <c r="J16" s="120" t="s">
        <v>34</v>
      </c>
      <c r="K16" s="121"/>
      <c r="L16" s="119" t="s">
        <v>38</v>
      </c>
      <c r="M16" s="119" t="s">
        <v>42</v>
      </c>
      <c r="N16" s="122" t="s">
        <v>30</v>
      </c>
      <c r="O16" s="123">
        <f t="shared" si="2"/>
        <v>800</v>
      </c>
      <c r="P16" s="124">
        <v>800</v>
      </c>
      <c r="Q16" s="163"/>
      <c r="R16" s="125">
        <f t="shared" si="11"/>
        <v>0</v>
      </c>
      <c r="S16" s="126" t="str">
        <f t="shared" si="12"/>
        <v xml:space="preserve"> </v>
      </c>
      <c r="T16" s="117"/>
      <c r="U16" s="117" t="s">
        <v>11</v>
      </c>
    </row>
    <row r="17" spans="2:21" ht="16.5" thickTop="1" thickBot="1" x14ac:dyDescent="0.3">
      <c r="C17" s="6"/>
      <c r="D17" s="6"/>
      <c r="E17" s="6"/>
      <c r="F17" s="6"/>
      <c r="G17" s="6"/>
      <c r="H17" s="6"/>
      <c r="I17" s="6"/>
      <c r="J17" s="6"/>
      <c r="N17" s="6"/>
      <c r="O17" s="6"/>
      <c r="R17" s="127"/>
    </row>
    <row r="18" spans="2:21" ht="60.75" customHeight="1" thickTop="1" thickBot="1" x14ac:dyDescent="0.3">
      <c r="B18" s="128" t="s">
        <v>15</v>
      </c>
      <c r="C18" s="129"/>
      <c r="D18" s="129"/>
      <c r="E18" s="129"/>
      <c r="F18" s="129"/>
      <c r="G18" s="129"/>
      <c r="H18" s="130"/>
      <c r="I18" s="131"/>
      <c r="J18" s="131"/>
      <c r="K18" s="131"/>
      <c r="L18" s="12"/>
      <c r="M18" s="12"/>
      <c r="N18" s="132"/>
      <c r="O18" s="132"/>
      <c r="P18" s="133" t="s">
        <v>12</v>
      </c>
      <c r="Q18" s="134" t="s">
        <v>13</v>
      </c>
      <c r="R18" s="135"/>
      <c r="S18" s="136"/>
      <c r="T18" s="28"/>
      <c r="U18" s="137"/>
    </row>
    <row r="19" spans="2:21" ht="33.75" customHeight="1" thickTop="1" thickBot="1" x14ac:dyDescent="0.3">
      <c r="B19" s="138" t="s">
        <v>16</v>
      </c>
      <c r="C19" s="139"/>
      <c r="D19" s="139"/>
      <c r="E19" s="139"/>
      <c r="F19" s="139"/>
      <c r="G19" s="139"/>
      <c r="H19" s="140"/>
      <c r="I19" s="141"/>
      <c r="L19" s="8"/>
      <c r="M19" s="8"/>
      <c r="N19" s="142"/>
      <c r="O19" s="142"/>
      <c r="P19" s="143">
        <f>SUM(O7:O16)</f>
        <v>24500</v>
      </c>
      <c r="Q19" s="144">
        <f>SUM(R7:R16)</f>
        <v>0</v>
      </c>
      <c r="R19" s="145"/>
      <c r="S19" s="146"/>
    </row>
    <row r="20" spans="2:21" ht="14.25" customHeight="1" thickTop="1" x14ac:dyDescent="0.25"/>
    <row r="21" spans="2:21" ht="14.25" customHeight="1" x14ac:dyDescent="0.25">
      <c r="B21" s="148"/>
    </row>
    <row r="22" spans="2:21" ht="14.25" customHeight="1" x14ac:dyDescent="0.25">
      <c r="B22" s="149"/>
      <c r="C22" s="148"/>
    </row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i8kMJ20rP40eoKGPWo/+/2Oldcl0FSIasGvF5mO7yNko2/FnbgPqIovzXBih/CzYVPKKaHSyVcK5mIqEp41pLw==" saltValue="krpIhbhkSOoiuti/DCmagA==" spinCount="100000" sheet="1" objects="1" scenarios="1"/>
  <mergeCells count="29">
    <mergeCell ref="K11:K12"/>
    <mergeCell ref="K13:K15"/>
    <mergeCell ref="I11:I12"/>
    <mergeCell ref="I13:I15"/>
    <mergeCell ref="J7:J10"/>
    <mergeCell ref="J11:J12"/>
    <mergeCell ref="J13:J15"/>
    <mergeCell ref="U13:U15"/>
    <mergeCell ref="T7:T10"/>
    <mergeCell ref="T11:T12"/>
    <mergeCell ref="T13:T15"/>
    <mergeCell ref="U7:U10"/>
    <mergeCell ref="U11:U12"/>
    <mergeCell ref="B1:C1"/>
    <mergeCell ref="B19:G19"/>
    <mergeCell ref="Q19:S19"/>
    <mergeCell ref="B18:G18"/>
    <mergeCell ref="Q18:S18"/>
    <mergeCell ref="N7:N10"/>
    <mergeCell ref="M7:M10"/>
    <mergeCell ref="L7:L10"/>
    <mergeCell ref="N11:N12"/>
    <mergeCell ref="M11:M12"/>
    <mergeCell ref="L11:L12"/>
    <mergeCell ref="L13:L15"/>
    <mergeCell ref="M13:M15"/>
    <mergeCell ref="N13:N15"/>
    <mergeCell ref="I7:I10"/>
    <mergeCell ref="K7:K10"/>
  </mergeCells>
  <conditionalFormatting sqref="B7:B16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6">
    <cfRule type="containsBlanks" dxfId="9" priority="2">
      <formula>LEN(TRIM(D7))=0</formula>
    </cfRule>
  </conditionalFormatting>
  <conditionalFormatting sqref="G7:G16 Q7:Q16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6">
    <cfRule type="notContainsBlanks" dxfId="5" priority="29">
      <formula>LEN(TRIM(G7))&gt;0</formula>
    </cfRule>
  </conditionalFormatting>
  <conditionalFormatting sqref="H7:H16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6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3">
    <dataValidation type="list" showInputMessage="1" showErrorMessage="1" sqref="J7 H7:H16" xr:uid="{00000000-0002-0000-0000-000001000000}">
      <formula1>"ANO,NE"</formula1>
    </dataValidation>
    <dataValidation type="list" showInputMessage="1" showErrorMessage="1" sqref="E7:E16" xr:uid="{159DAAFD-6896-4978-AA3F-71BA9184D97F}">
      <formula1>"ks,bal,sada,"</formula1>
    </dataValidation>
    <dataValidation type="list" allowBlank="1" showInputMessage="1" showErrorMessage="1" sqref="J11 J13 J16" xr:uid="{8745A423-5050-4EA8-B377-146A1FF5D7F9}">
      <formula1>"ANO,NE"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2024-10-30T06:40:12Z</dcterms:modified>
</cp:coreProperties>
</file>